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tabRatio="198" activeTab="0"/>
  </bookViews>
  <sheets>
    <sheet name="Wycena drzwi wewnetrznych www.w" sheetId="1" r:id="rId1"/>
  </sheets>
  <definedNames>
    <definedName name="Excel_BuiltIn__FilterDatabase">'Wycena drzwi wewnetrznych www.w'!$AA$58:$AA$176</definedName>
  </definedNames>
  <calcPr fullCalcOnLoad="1"/>
</workbook>
</file>

<file path=xl/comments1.xml><?xml version="1.0" encoding="utf-8"?>
<comments xmlns="http://schemas.openxmlformats.org/spreadsheetml/2006/main">
  <authors>
    <author/>
    <author>LUMAR SC</author>
  </authors>
  <commentList>
    <comment ref="B5" authorId="0">
      <text>
        <r>
          <rPr>
            <sz val="14"/>
            <rFont val="Times New Roman"/>
            <family val="1"/>
          </rPr>
          <t>LISTA ROZWIJALNA</t>
        </r>
      </text>
    </comment>
    <comment ref="A19" authorId="0">
      <text>
        <r>
          <rPr>
            <sz val="10"/>
            <rFont val="Arial"/>
            <family val="2"/>
          </rPr>
          <t xml:space="preserve">8% stawka VAT dotyczy osób prywatnych i stosowana jest w budownictwie jednorodzinnym, nie dotyczy firm oraz instytucji gdzie stawka VAT wynosi 23%
</t>
        </r>
      </text>
    </comment>
    <comment ref="C19" authorId="0">
      <text>
        <r>
          <rPr>
            <sz val="10"/>
            <rFont val="Arial"/>
            <family val="2"/>
          </rPr>
          <t xml:space="preserve">Cena z 8% podatkiem VAT nie dotyczy firm oraz instytucji  </t>
        </r>
      </text>
    </comment>
    <comment ref="B16" authorId="1">
      <text>
        <r>
          <rPr>
            <b/>
            <sz val="12"/>
            <rFont val="Tahoma"/>
            <family val="2"/>
          </rPr>
          <t xml:space="preserve">Promocjia </t>
        </r>
        <r>
          <rPr>
            <b/>
            <sz val="9"/>
            <rFont val="Tahoma"/>
            <family val="0"/>
          </rPr>
          <t xml:space="preserve">na drzwi białe Dębowe Brak dopłaty do koloru białego !!!!
</t>
        </r>
      </text>
    </comment>
  </commentList>
</comments>
</file>

<file path=xl/sharedStrings.xml><?xml version="1.0" encoding="utf-8"?>
<sst xmlns="http://schemas.openxmlformats.org/spreadsheetml/2006/main" count="154" uniqueCount="138">
  <si>
    <t>WWW.WASZA-CHATA.PL</t>
  </si>
  <si>
    <t>W CELU OBEJRZENIA EKSPOZYCJI PROSIMY O WCZEŚNIEJSZY KONTAKT TELEFONICZNY</t>
  </si>
  <si>
    <t>DRZWI WEWNĘTRZNE</t>
  </si>
  <si>
    <t>TEL. 505 464 441</t>
  </si>
  <si>
    <t>DANE</t>
  </si>
  <si>
    <t>CENA</t>
  </si>
  <si>
    <t>WZÓR DRZWI - cena podstawowa</t>
  </si>
  <si>
    <t>BRAK</t>
  </si>
  <si>
    <t xml:space="preserve">SZEROKOŚĆ W CM ( do 100 cm w cenie podstawowej ) </t>
  </si>
  <si>
    <t>GRUBOŚĆ MURU W CM ( w cenie podstawowej 9 cm )</t>
  </si>
  <si>
    <t>LISTWA MASKUJĄCA</t>
  </si>
  <si>
    <t>NIE</t>
  </si>
  <si>
    <t>MATERIAŁ</t>
  </si>
  <si>
    <t>sosna, obłóg sosnowy</t>
  </si>
  <si>
    <t>RODZAJ DRZWI/ZAWIASY</t>
  </si>
  <si>
    <t>Przylgowe – regulowane 3 szt.</t>
  </si>
  <si>
    <t>ZAMEK</t>
  </si>
  <si>
    <t>standard</t>
  </si>
  <si>
    <t>DOSTAWKA</t>
  </si>
  <si>
    <t>nie</t>
  </si>
  <si>
    <t>DOCIEPLENIE DRZWI WEWNĘTRZNYCH</t>
  </si>
  <si>
    <t>tak</t>
  </si>
  <si>
    <t>KOLOR/RODZAJ NAWIERZCHNI</t>
  </si>
  <si>
    <t>drzwi bejcowane i lakierowane</t>
  </si>
  <si>
    <t>cena netto z montażem</t>
  </si>
  <si>
    <t>cena brutto z montażem 8% VAT</t>
  </si>
  <si>
    <t>stawka VAT 8% klienci indywidualni</t>
  </si>
  <si>
    <t>cena brutto bez montażu 23% VAT</t>
  </si>
  <si>
    <t>cena brutto z montażu 23% VAT</t>
  </si>
  <si>
    <t>stawka VAT 23% - firmy</t>
  </si>
  <si>
    <t>SOSNA</t>
  </si>
  <si>
    <t>100% DĘBU</t>
  </si>
  <si>
    <t>100% JESIONU</t>
  </si>
  <si>
    <t>W1</t>
  </si>
  <si>
    <t>W2 , W2A-W2F</t>
  </si>
  <si>
    <t>W3</t>
  </si>
  <si>
    <t>W4</t>
  </si>
  <si>
    <t>W5 BEZ KASETONU</t>
  </si>
  <si>
    <t>W6 1 -2 KASETONY</t>
  </si>
  <si>
    <t>W7 3 KASETONY</t>
  </si>
  <si>
    <t>W8</t>
  </si>
  <si>
    <t>W9, W9C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</si>
  <si>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</si>
  <si>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</si>
  <si>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</si>
  <si>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</si>
  <si>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</si>
  <si>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</si>
  <si>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</si>
  <si>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</si>
  <si>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</si>
  <si>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</si>
  <si>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</si>
  <si>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</si>
  <si>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</si>
  <si>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</si>
  <si>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</si>
  <si>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</si>
  <si>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</si>
  <si>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</si>
  <si>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</si>
  <si>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</si>
  <si>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</si>
  <si>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W31, W31A-W31C</t>
  </si>
  <si>
    <t>W31D</t>
  </si>
  <si>
    <t>W32, W32B, W32C</t>
  </si>
  <si>
    <t>W32A</t>
  </si>
  <si>
    <t>W35</t>
  </si>
  <si>
    <t>W36</t>
  </si>
  <si>
    <t>W38</t>
  </si>
  <si>
    <t>W39, W39A-W39D</t>
  </si>
  <si>
    <t>W40, W40A-W40C</t>
  </si>
  <si>
    <t>W41 BEZ KASETONÓW</t>
  </si>
  <si>
    <t>W41A 1 KASETON</t>
  </si>
  <si>
    <t>W41B 2 KASETONY</t>
  </si>
  <si>
    <t>W41C 3 KASETONY</t>
  </si>
  <si>
    <t>W41D 4 KASETONY</t>
  </si>
  <si>
    <t>W42,W42A</t>
  </si>
  <si>
    <t>W43, W43A-W43D</t>
  </si>
  <si>
    <t>W44</t>
  </si>
  <si>
    <t>W45</t>
  </si>
  <si>
    <t>W46</t>
  </si>
  <si>
    <t xml:space="preserve">W46A, W46B, W46C, </t>
  </si>
  <si>
    <t>W47</t>
  </si>
  <si>
    <t>W48</t>
  </si>
  <si>
    <t>W49</t>
  </si>
  <si>
    <t>W49A - W49D</t>
  </si>
  <si>
    <t>W50</t>
  </si>
  <si>
    <t>W51</t>
  </si>
  <si>
    <t>W52</t>
  </si>
  <si>
    <t>W53</t>
  </si>
  <si>
    <t>W54</t>
  </si>
  <si>
    <t>W55</t>
  </si>
  <si>
    <t>NW1</t>
  </si>
  <si>
    <t>NW2</t>
  </si>
  <si>
    <t>NW3</t>
  </si>
  <si>
    <t>NW4</t>
  </si>
  <si>
    <t>NW5</t>
  </si>
  <si>
    <t>NW6</t>
  </si>
  <si>
    <t>NW7</t>
  </si>
  <si>
    <t>NW8, NW8A</t>
  </si>
  <si>
    <t>NW9, NW9B</t>
  </si>
  <si>
    <t>NW9A, NW9C</t>
  </si>
  <si>
    <t>NW10</t>
  </si>
  <si>
    <t>NW11 , NW11A-NW11C</t>
  </si>
  <si>
    <t>NW13</t>
  </si>
  <si>
    <t>NW14</t>
  </si>
  <si>
    <t xml:space="preserve">LISTWA MASKUJĄCA </t>
  </si>
  <si>
    <t xml:space="preserve">KOMPLET 6 CM </t>
  </si>
  <si>
    <t xml:space="preserve">KOMPLET 7 CM </t>
  </si>
  <si>
    <t xml:space="preserve">KOMPLET 8 CM </t>
  </si>
  <si>
    <t>wariant</t>
  </si>
  <si>
    <t>zawiasy</t>
  </si>
  <si>
    <t>Bezprzylgowe – chowane POLSOFT CEMOM 3 szt.</t>
  </si>
  <si>
    <t>Bezprzylgowe - chowane ARGENTA</t>
  </si>
  <si>
    <t>zamek</t>
  </si>
  <si>
    <t>magnetyczny</t>
  </si>
  <si>
    <t>dostawka</t>
  </si>
  <si>
    <t>docieplenie</t>
  </si>
  <si>
    <t>FUTRYNA OZDOBNA</t>
  </si>
  <si>
    <t>ILOŚĆ SKRZYDEŁ</t>
  </si>
  <si>
    <t>MONTAŻ</t>
  </si>
  <si>
    <t>KOLOR</t>
  </si>
  <si>
    <t>drzwi olejowane</t>
  </si>
  <si>
    <t>drzwi białe (paleta RAL)</t>
  </si>
  <si>
    <t>inne kolory kryte RAL</t>
  </si>
  <si>
    <t xml:space="preserve">cena netto z montażem </t>
  </si>
  <si>
    <r>
      <t xml:space="preserve">MONTAŻ ( </t>
    </r>
    <r>
      <rPr>
        <sz val="16"/>
        <color indexed="10"/>
        <rFont val="Arial"/>
        <family val="2"/>
      </rPr>
      <t xml:space="preserve">cena montażu zależy od ilości sztuk drzwi, rodzaju drzwi, koloru  i jest tylko orjentacyjna </t>
    </r>
    <r>
      <rPr>
        <sz val="16"/>
        <rFont val="Arial"/>
        <family val="2"/>
      </rPr>
      <t xml:space="preserve"> )</t>
    </r>
  </si>
  <si>
    <t>Drzwi białe na dębie PROMOCJIA BRAK DOPŁATY !!!!</t>
  </si>
  <si>
    <t>obłóg dębowy ,jesionowy</t>
  </si>
  <si>
    <t>obstwawa dębowa . Jesionowa</t>
  </si>
  <si>
    <t>100% dębu , jesionu</t>
  </si>
  <si>
    <t>WYSOKOŚĆ W CM ( do 215 w cenie podstawowej )</t>
  </si>
  <si>
    <t xml:space="preserve">wysokośc </t>
  </si>
  <si>
    <t>za wysokie</t>
  </si>
  <si>
    <t>05-220 ZIELONKA UL. Wilsona 3</t>
  </si>
  <si>
    <t xml:space="preserve">Ostateczną kwotę zlecenia jesteśmy wstanie Państwu
podać po dokonaniu pomiarów oraz ustaleniu wszelkich szczegółów.Jest to tylko cena orjentacyjna i nie stanowi oferty w rozumieniu Kodeksu Cywilnego
</t>
  </si>
  <si>
    <t>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</si>
</sst>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[$zł-415];\-#,##0\ [$zł-415]"/>
  </numFmts>
  <fonts count="47">
    <font>
      <sz val="10"/>
      <name val="Arial"/>
      <family val="2"/>
    </font>
    <font>
      <sz val="12"/>
      <name val="Arial"/>
      <family val="2"/>
    </font>
    <font>
      <sz val="15"/>
      <color indexed="12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6"/>
      <color indexed="10"/>
      <name val="Arial"/>
      <family val="2"/>
    </font>
    <font>
      <b/>
      <sz val="9"/>
      <name val="Tahoma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left"/>
      <protection locked="0"/>
    </xf>
    <xf numFmtId="166" fontId="6" fillId="35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166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locked="0"/>
    </xf>
    <xf numFmtId="0" fontId="6" fillId="36" borderId="10" xfId="0" applyFont="1" applyFill="1" applyBorder="1" applyAlignment="1">
      <alignment/>
    </xf>
    <xf numFmtId="166" fontId="6" fillId="36" borderId="10" xfId="0" applyNumberFormat="1" applyFont="1" applyFill="1" applyBorder="1" applyAlignment="1" applyProtection="1">
      <alignment/>
      <protection hidden="1"/>
    </xf>
    <xf numFmtId="0" fontId="6" fillId="37" borderId="10" xfId="0" applyFont="1" applyFill="1" applyBorder="1" applyAlignment="1">
      <alignment/>
    </xf>
    <xf numFmtId="166" fontId="6" fillId="38" borderId="10" xfId="0" applyNumberFormat="1" applyFont="1" applyFill="1" applyBorder="1" applyAlignment="1" applyProtection="1">
      <alignment/>
      <protection hidden="1"/>
    </xf>
    <xf numFmtId="0" fontId="6" fillId="39" borderId="10" xfId="0" applyFont="1" applyFill="1" applyBorder="1" applyAlignment="1">
      <alignment/>
    </xf>
    <xf numFmtId="166" fontId="6" fillId="39" borderId="10" xfId="0" applyNumberFormat="1" applyFont="1" applyFill="1" applyBorder="1" applyAlignment="1" applyProtection="1">
      <alignment/>
      <protection hidden="1"/>
    </xf>
    <xf numFmtId="0" fontId="6" fillId="40" borderId="10" xfId="0" applyFont="1" applyFill="1" applyBorder="1" applyAlignment="1">
      <alignment/>
    </xf>
    <xf numFmtId="166" fontId="6" fillId="40" borderId="10" xfId="0" applyNumberFormat="1" applyFont="1" applyFill="1" applyBorder="1" applyAlignment="1" applyProtection="1">
      <alignment/>
      <protection hidden="1"/>
    </xf>
    <xf numFmtId="0" fontId="6" fillId="41" borderId="10" xfId="0" applyFont="1" applyFill="1" applyBorder="1" applyAlignment="1">
      <alignment/>
    </xf>
    <xf numFmtId="166" fontId="6" fillId="41" borderId="10" xfId="0" applyNumberFormat="1" applyFont="1" applyFill="1" applyBorder="1" applyAlignment="1" applyProtection="1">
      <alignment/>
      <protection hidden="1"/>
    </xf>
    <xf numFmtId="0" fontId="1" fillId="35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2" borderId="0" xfId="0" applyFont="1" applyFill="1" applyAlignment="1">
      <alignment/>
    </xf>
    <xf numFmtId="0" fontId="6" fillId="33" borderId="11" xfId="0" applyFont="1" applyFill="1" applyBorder="1" applyAlignment="1">
      <alignment wrapText="1"/>
    </xf>
    <xf numFmtId="0" fontId="1" fillId="43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sza-chata.p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88"/>
  <sheetViews>
    <sheetView tabSelected="1" view="pageBreakPreview" zoomScale="83" zoomScaleNormal="83" zoomScaleSheetLayoutView="83" zoomScalePageLayoutView="0" workbookViewId="0" topLeftCell="A1">
      <selection activeCell="AO23" sqref="AO23"/>
    </sheetView>
  </sheetViews>
  <sheetFormatPr defaultColWidth="9.140625" defaultRowHeight="12.75"/>
  <cols>
    <col min="1" max="1" width="83.28125" style="0" customWidth="1"/>
    <col min="2" max="2" width="57.7109375" style="0" customWidth="1"/>
    <col min="3" max="3" width="39.140625" style="0" customWidth="1"/>
    <col min="4" max="4" width="6.8515625" style="0" customWidth="1"/>
    <col min="5" max="5" width="8.00390625" style="0" hidden="1" customWidth="1"/>
    <col min="6" max="26" width="8.8515625" style="0" hidden="1" customWidth="1"/>
    <col min="27" max="27" width="37.57421875" style="1" hidden="1" customWidth="1"/>
    <col min="28" max="30" width="8.8515625" style="1" hidden="1" customWidth="1"/>
    <col min="31" max="38" width="8.8515625" style="0" hidden="1" customWidth="1"/>
    <col min="39" max="42" width="8.8515625" style="0" customWidth="1"/>
    <col min="43" max="75" width="8.8515625" style="0" hidden="1" customWidth="1"/>
  </cols>
  <sheetData>
    <row r="1" spans="1:7" ht="18.75">
      <c r="A1" s="2" t="s">
        <v>0</v>
      </c>
      <c r="B1" s="34" t="s">
        <v>1</v>
      </c>
      <c r="C1" s="34"/>
      <c r="D1" s="34"/>
      <c r="E1" s="34"/>
      <c r="F1" s="34"/>
      <c r="G1" s="34"/>
    </row>
    <row r="2" spans="1:3" ht="35.25">
      <c r="A2" s="3" t="s">
        <v>135</v>
      </c>
      <c r="B2" s="35" t="s">
        <v>2</v>
      </c>
      <c r="C2" s="35"/>
    </row>
    <row r="3" spans="1:2" ht="48" customHeight="1">
      <c r="A3" s="36" t="s">
        <v>3</v>
      </c>
      <c r="B3" s="36"/>
    </row>
    <row r="4" spans="1:38" ht="19.5" customHeight="1">
      <c r="A4" s="4"/>
      <c r="B4" s="5" t="s">
        <v>4</v>
      </c>
      <c r="C4" s="5" t="s">
        <v>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6"/>
      <c r="W4" s="6"/>
      <c r="X4" s="6"/>
      <c r="Y4" s="6"/>
      <c r="Z4" s="6"/>
      <c r="AA4" s="7"/>
      <c r="AB4" s="7"/>
      <c r="AC4" s="7"/>
      <c r="AD4" s="7"/>
      <c r="AE4" s="6"/>
      <c r="AF4" s="6"/>
      <c r="AG4" s="6"/>
      <c r="AH4" s="6"/>
      <c r="AI4" s="6"/>
      <c r="AJ4" s="6"/>
      <c r="AK4" s="6"/>
      <c r="AL4" s="6"/>
    </row>
    <row r="5" spans="1:38" ht="19.5" customHeight="1">
      <c r="A5" s="8" t="s">
        <v>6</v>
      </c>
      <c r="B5" s="9" t="s">
        <v>7</v>
      </c>
      <c r="C5" s="10">
        <f>VLOOKUP(B5,$AA$56:$AF$131,2,0)</f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"/>
      <c r="W5" s="6"/>
      <c r="X5" s="6"/>
      <c r="Y5" s="6"/>
      <c r="Z5" s="6"/>
      <c r="AA5" s="7"/>
      <c r="AB5" s="7"/>
      <c r="AC5" s="7"/>
      <c r="AD5" s="7"/>
      <c r="AE5" s="6"/>
      <c r="AF5" s="6"/>
      <c r="AG5" s="6"/>
      <c r="AH5" s="6"/>
      <c r="AI5" s="6"/>
      <c r="AJ5" s="6"/>
      <c r="AK5" s="6"/>
      <c r="AL5" s="6"/>
    </row>
    <row r="6" spans="1:38" ht="19.5" customHeight="1">
      <c r="A6" s="8" t="s">
        <v>132</v>
      </c>
      <c r="B6" s="9"/>
      <c r="C6" s="10">
        <f>(C5-350)*VLOOKUP(B6,E48:F52,2,1)%</f>
        <v>0</v>
      </c>
      <c r="D6" s="12"/>
      <c r="E6" s="10"/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12"/>
      <c r="S6" s="13"/>
      <c r="T6" s="12"/>
      <c r="U6" s="13"/>
      <c r="V6" s="6"/>
      <c r="W6" s="6"/>
      <c r="X6" s="6"/>
      <c r="Y6" s="6"/>
      <c r="Z6" s="6"/>
      <c r="AA6" s="7"/>
      <c r="AB6" s="7"/>
      <c r="AC6" s="7"/>
      <c r="AD6" s="7"/>
      <c r="AE6" s="6"/>
      <c r="AF6" s="6"/>
      <c r="AG6" s="6"/>
      <c r="AH6" s="6"/>
      <c r="AI6" s="6"/>
      <c r="AJ6" s="6"/>
      <c r="AK6" s="6"/>
      <c r="AL6" s="6"/>
    </row>
    <row r="7" spans="1:38" ht="19.5" customHeight="1">
      <c r="A7" s="8" t="s">
        <v>8</v>
      </c>
      <c r="B7" s="9">
        <v>0</v>
      </c>
      <c r="C7" s="10">
        <f>IF(C5=0,0,IF(B7&gt;100,(((C5-350)+C6+C8)*((B7-100)%+1))-(C5-350)-C6-C8,0))</f>
        <v>0</v>
      </c>
      <c r="D7" s="14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6"/>
      <c r="W7" s="6"/>
      <c r="X7" s="6"/>
      <c r="Y7" s="6"/>
      <c r="Z7" s="6"/>
      <c r="AA7" s="7"/>
      <c r="AB7" s="7"/>
      <c r="AC7" s="7"/>
      <c r="AD7" s="7"/>
      <c r="AE7" s="6"/>
      <c r="AF7" s="6"/>
      <c r="AG7" s="6"/>
      <c r="AH7" s="6"/>
      <c r="AI7" s="6"/>
      <c r="AJ7" s="6"/>
      <c r="AK7" s="6"/>
      <c r="AL7" s="6"/>
    </row>
    <row r="8" spans="1:38" ht="19.5" customHeight="1">
      <c r="A8" s="8" t="s">
        <v>9</v>
      </c>
      <c r="B8" s="9">
        <v>0</v>
      </c>
      <c r="C8" s="10">
        <f>IF(B8&gt;9,(B8-9)*19,0)</f>
        <v>0</v>
      </c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6"/>
      <c r="W8" s="6"/>
      <c r="X8" s="6"/>
      <c r="Y8" s="6"/>
      <c r="Z8" s="6"/>
      <c r="AA8" s="7"/>
      <c r="AB8" s="7"/>
      <c r="AC8" s="7"/>
      <c r="AD8" s="7"/>
      <c r="AE8" s="6"/>
      <c r="AF8" s="6"/>
      <c r="AG8" s="6"/>
      <c r="AH8" s="6"/>
      <c r="AI8" s="6"/>
      <c r="AJ8" s="6"/>
      <c r="AK8" s="6"/>
      <c r="AL8" s="6"/>
    </row>
    <row r="9" spans="1:38" ht="19.5" customHeight="1">
      <c r="A9" s="8" t="s">
        <v>10</v>
      </c>
      <c r="B9" s="9" t="s">
        <v>11</v>
      </c>
      <c r="C9" s="10">
        <f>IF(AND(B9=$AA$180,OR(B11=$AA$201,B11=$AA$202)),VLOOKUP(B9,$AA$176:$AC$184,2,0)-40,VLOOKUP(B9,$AA$176:$AC$184,2,0))</f>
        <v>0</v>
      </c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6"/>
      <c r="W9" s="6"/>
      <c r="X9" s="6"/>
      <c r="Y9" s="6"/>
      <c r="Z9" s="6"/>
      <c r="AA9" s="7"/>
      <c r="AB9" s="7"/>
      <c r="AC9" s="7"/>
      <c r="AD9" s="7"/>
      <c r="AE9" s="6"/>
      <c r="AF9" s="6"/>
      <c r="AG9" s="6"/>
      <c r="AH9" s="6"/>
      <c r="AI9" s="6"/>
      <c r="AJ9" s="6"/>
      <c r="AK9" s="6"/>
      <c r="AL9" s="6"/>
    </row>
    <row r="10" spans="1:38" ht="19.5" customHeight="1">
      <c r="A10" s="8" t="s">
        <v>12</v>
      </c>
      <c r="B10" s="9" t="s">
        <v>13</v>
      </c>
      <c r="C10" s="10">
        <f>IF(B10=AA191,0,IF(B10=AA192,AB192,IF(B10=AA193,AB193,IF(B10=AA194,AB194,0))))</f>
        <v>0</v>
      </c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6"/>
      <c r="W10" s="6"/>
      <c r="X10" s="6"/>
      <c r="Y10" s="6"/>
      <c r="Z10" s="6"/>
      <c r="AA10" s="7"/>
      <c r="AB10" s="7"/>
      <c r="AC10" s="7"/>
      <c r="AD10" s="7"/>
      <c r="AE10" s="6"/>
      <c r="AF10" s="6"/>
      <c r="AG10" s="6"/>
      <c r="AH10" s="6"/>
      <c r="AI10" s="6"/>
      <c r="AJ10" s="6"/>
      <c r="AK10" s="6"/>
      <c r="AL10" s="6"/>
    </row>
    <row r="11" spans="1:38" ht="19.5" customHeight="1">
      <c r="A11" s="8" t="s">
        <v>14</v>
      </c>
      <c r="B11" s="9" t="s">
        <v>15</v>
      </c>
      <c r="C11" s="10">
        <f>IF(B5=A288,0,VLOOKUP(B11,$AA$198:$AB$203,2,0))</f>
        <v>0</v>
      </c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6"/>
      <c r="W11" s="6"/>
      <c r="X11" s="6"/>
      <c r="Y11" s="6"/>
      <c r="Z11" s="6"/>
      <c r="AA11" s="7"/>
      <c r="AB11" s="7"/>
      <c r="AC11" s="7"/>
      <c r="AD11" s="7"/>
      <c r="AE11" s="6"/>
      <c r="AF11" s="6"/>
      <c r="AG11" s="6"/>
      <c r="AH11" s="6"/>
      <c r="AI11" s="6"/>
      <c r="AJ11" s="6"/>
      <c r="AK11" s="6"/>
      <c r="AL11" s="6"/>
    </row>
    <row r="12" spans="1:38" ht="19.5" customHeight="1">
      <c r="A12" s="8" t="s">
        <v>16</v>
      </c>
      <c r="B12" s="9" t="s">
        <v>17</v>
      </c>
      <c r="C12" s="10">
        <f>IF(B11=$AA$199,VLOOKUP(B12,$AA$205:$AB$208,2,0),IF(B11=$AA$200,VLOOKUP(B12,$AA$205:$AB$208,2,0),IF(B11=$AA$201,0,IF(B11=$AA$202,0,"c"))))</f>
        <v>0</v>
      </c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3"/>
      <c r="V12" s="6"/>
      <c r="W12" s="6"/>
      <c r="X12" s="6"/>
      <c r="Y12" s="6"/>
      <c r="Z12" s="6"/>
      <c r="AA12" s="7"/>
      <c r="AB12" s="7"/>
      <c r="AC12" s="7"/>
      <c r="AD12" s="7"/>
      <c r="AE12" s="6"/>
      <c r="AF12" s="6"/>
      <c r="AG12" s="6"/>
      <c r="AH12" s="6"/>
      <c r="AI12" s="6"/>
      <c r="AJ12" s="6"/>
      <c r="AK12" s="6"/>
      <c r="AL12" s="6"/>
    </row>
    <row r="13" spans="1:38" ht="19.5" customHeight="1" hidden="1">
      <c r="A13" s="8" t="s">
        <v>18</v>
      </c>
      <c r="B13" s="9" t="s">
        <v>19</v>
      </c>
      <c r="C13" s="10">
        <f>VLOOKUP(B13,$AA$212:$AB$214,2,0)</f>
        <v>0</v>
      </c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3"/>
      <c r="V13" s="6"/>
      <c r="W13" s="6"/>
      <c r="X13" s="6"/>
      <c r="Y13" s="6"/>
      <c r="Z13" s="6"/>
      <c r="AA13" s="7"/>
      <c r="AB13" s="7"/>
      <c r="AC13" s="7"/>
      <c r="AD13" s="7"/>
      <c r="AE13" s="6"/>
      <c r="AF13" s="6"/>
      <c r="AG13" s="6"/>
      <c r="AH13" s="6"/>
      <c r="AI13" s="6"/>
      <c r="AJ13" s="6"/>
      <c r="AK13" s="6"/>
      <c r="AL13" s="6"/>
    </row>
    <row r="14" spans="1:38" ht="19.5" customHeight="1" hidden="1">
      <c r="A14" s="8" t="s">
        <v>20</v>
      </c>
      <c r="B14" s="9" t="s">
        <v>19</v>
      </c>
      <c r="C14" s="10">
        <f>VLOOKUP(B14,$AA$216:$AB$218,2,FALSE)</f>
        <v>0</v>
      </c>
      <c r="D14" s="12"/>
      <c r="E14" s="13"/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  <c r="V14" s="6"/>
      <c r="W14" s="6"/>
      <c r="X14" s="6"/>
      <c r="Y14" s="6"/>
      <c r="Z14" s="6"/>
      <c r="AA14" s="7"/>
      <c r="AB14" s="7"/>
      <c r="AC14" s="7"/>
      <c r="AD14" s="7"/>
      <c r="AE14" s="6"/>
      <c r="AF14" s="6"/>
      <c r="AG14" s="6"/>
      <c r="AH14" s="6"/>
      <c r="AI14" s="6"/>
      <c r="AJ14" s="6"/>
      <c r="AK14" s="6"/>
      <c r="AL14" s="6"/>
    </row>
    <row r="15" spans="1:74" ht="40.5">
      <c r="A15" s="32" t="s">
        <v>127</v>
      </c>
      <c r="B15" s="9" t="s">
        <v>21</v>
      </c>
      <c r="C15" s="10">
        <f>IF(B5=A288,0,VLOOKUP(B15,$AA$231:$AB$233,2,0))</f>
        <v>0</v>
      </c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3"/>
      <c r="V15" s="6"/>
      <c r="W15" s="6"/>
      <c r="X15" s="6"/>
      <c r="Y15" s="6"/>
      <c r="Z15" s="6"/>
      <c r="AA15" s="7"/>
      <c r="AB15" s="7"/>
      <c r="AC15" s="7"/>
      <c r="AD15" s="7"/>
      <c r="AE15" s="6"/>
      <c r="AF15" s="6"/>
      <c r="AG15" s="6"/>
      <c r="AH15" s="6"/>
      <c r="AI15" s="6"/>
      <c r="AJ15" s="6"/>
      <c r="AK15" s="6"/>
      <c r="AL15" s="6"/>
      <c r="BV15" t="s">
        <v>137</v>
      </c>
    </row>
    <row r="16" spans="1:38" ht="20.25">
      <c r="A16" s="8" t="s">
        <v>22</v>
      </c>
      <c r="B16" s="9" t="s">
        <v>23</v>
      </c>
      <c r="C16" s="10">
        <f>VLOOKUP(B16,$AA$240:$AB$244,2,0)</f>
        <v>0</v>
      </c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6"/>
      <c r="W16" s="6"/>
      <c r="X16" s="6"/>
      <c r="Y16" s="6"/>
      <c r="Z16" s="6"/>
      <c r="AA16" s="7"/>
      <c r="AB16" s="7"/>
      <c r="AC16" s="7"/>
      <c r="AD16" s="7"/>
      <c r="AE16" s="6"/>
      <c r="AF16" s="6"/>
      <c r="AG16" s="6"/>
      <c r="AH16" s="6"/>
      <c r="AI16" s="6"/>
      <c r="AJ16" s="6"/>
      <c r="AK16" s="6"/>
      <c r="AL16" s="6"/>
    </row>
    <row r="17" spans="1:38" ht="19.5" customHeight="1">
      <c r="A17" s="15" t="s">
        <v>126</v>
      </c>
      <c r="B17" s="4"/>
      <c r="C17" s="16">
        <f>SUM(C5:C16)</f>
        <v>0</v>
      </c>
      <c r="D17" s="6"/>
      <c r="E17" s="13"/>
      <c r="F17" s="6"/>
      <c r="G17" s="13"/>
      <c r="H17" s="6"/>
      <c r="I17" s="13"/>
      <c r="J17" s="6"/>
      <c r="K17" s="13"/>
      <c r="L17" s="6"/>
      <c r="M17" s="13"/>
      <c r="N17" s="6"/>
      <c r="O17" s="13"/>
      <c r="P17" s="6"/>
      <c r="Q17" s="13"/>
      <c r="R17" s="6"/>
      <c r="S17" s="13"/>
      <c r="T17" s="6"/>
      <c r="U17" s="13"/>
      <c r="V17" s="11"/>
      <c r="W17" s="13"/>
      <c r="X17" s="6"/>
      <c r="Y17" s="6"/>
      <c r="Z17" s="6"/>
      <c r="AA17" s="7"/>
      <c r="AB17" s="7"/>
      <c r="AC17" s="7"/>
      <c r="AD17" s="7"/>
      <c r="AE17" s="6"/>
      <c r="AF17" s="6"/>
      <c r="AG17" s="6"/>
      <c r="AH17" s="6"/>
      <c r="AI17" s="6"/>
      <c r="AJ17" s="6"/>
      <c r="AK17" s="6"/>
      <c r="AL17" s="6"/>
    </row>
    <row r="18" spans="1:38" ht="19.5" customHeight="1" hidden="1">
      <c r="A18" s="17" t="s">
        <v>24</v>
      </c>
      <c r="B18" s="4"/>
      <c r="C18" s="18">
        <f>IF(B15="tak",(C17+C15),0)</f>
        <v>0</v>
      </c>
      <c r="D18" s="6"/>
      <c r="E18" s="13"/>
      <c r="F18" s="6"/>
      <c r="G18" s="13"/>
      <c r="H18" s="6"/>
      <c r="I18" s="13"/>
      <c r="J18" s="6"/>
      <c r="K18" s="13"/>
      <c r="L18" s="6"/>
      <c r="M18" s="13"/>
      <c r="N18" s="6"/>
      <c r="O18" s="13"/>
      <c r="P18" s="6"/>
      <c r="Q18" s="13"/>
      <c r="R18" s="6"/>
      <c r="S18" s="13"/>
      <c r="T18" s="6"/>
      <c r="U18" s="13"/>
      <c r="V18" s="11"/>
      <c r="W18" s="13"/>
      <c r="X18" s="6"/>
      <c r="Y18" s="6"/>
      <c r="Z18" s="6"/>
      <c r="AA18" s="7"/>
      <c r="AB18" s="7"/>
      <c r="AC18" s="7"/>
      <c r="AD18" s="7"/>
      <c r="AE18" s="6"/>
      <c r="AF18" s="6"/>
      <c r="AG18" s="6"/>
      <c r="AH18" s="6"/>
      <c r="AI18" s="6"/>
      <c r="AJ18" s="6"/>
      <c r="AK18" s="6"/>
      <c r="AL18" s="6"/>
    </row>
    <row r="19" spans="1:38" ht="19.5" customHeight="1">
      <c r="A19" s="19" t="s">
        <v>25</v>
      </c>
      <c r="B19" s="4" t="s">
        <v>26</v>
      </c>
      <c r="C19" s="20">
        <f>C17*1.08</f>
        <v>0</v>
      </c>
      <c r="D19" s="6"/>
      <c r="E19" s="13"/>
      <c r="F19" s="6"/>
      <c r="G19" s="13"/>
      <c r="H19" s="6"/>
      <c r="I19" s="13"/>
      <c r="J19" s="6"/>
      <c r="K19" s="13"/>
      <c r="L19" s="6"/>
      <c r="M19" s="13"/>
      <c r="N19" s="6"/>
      <c r="O19" s="13"/>
      <c r="P19" s="6"/>
      <c r="Q19" s="13"/>
      <c r="R19" s="6"/>
      <c r="S19" s="13"/>
      <c r="T19" s="6"/>
      <c r="U19" s="13"/>
      <c r="V19" s="11"/>
      <c r="W19" s="13"/>
      <c r="X19" s="6"/>
      <c r="Y19" s="6"/>
      <c r="Z19" s="6"/>
      <c r="AA19" s="7"/>
      <c r="AB19" s="7"/>
      <c r="AC19" s="7"/>
      <c r="AD19" s="7"/>
      <c r="AE19" s="6"/>
      <c r="AF19" s="6"/>
      <c r="AG19" s="6"/>
      <c r="AH19" s="6"/>
      <c r="AI19" s="6"/>
      <c r="AJ19" s="6"/>
      <c r="AK19" s="6"/>
      <c r="AL19" s="6"/>
    </row>
    <row r="20" spans="1:38" ht="19.5" customHeight="1" hidden="1">
      <c r="A20" s="21" t="s">
        <v>27</v>
      </c>
      <c r="B20" s="4"/>
      <c r="C20" s="22">
        <f>C17*1.23</f>
        <v>0</v>
      </c>
      <c r="D20" s="6"/>
      <c r="E20" s="13"/>
      <c r="F20" s="6"/>
      <c r="G20" s="13"/>
      <c r="H20" s="6"/>
      <c r="I20" s="13"/>
      <c r="J20" s="6"/>
      <c r="K20" s="13"/>
      <c r="L20" s="6"/>
      <c r="M20" s="13"/>
      <c r="N20" s="6"/>
      <c r="O20" s="13"/>
      <c r="P20" s="6"/>
      <c r="Q20" s="13"/>
      <c r="R20" s="6"/>
      <c r="S20" s="13"/>
      <c r="T20" s="6"/>
      <c r="U20" s="13"/>
      <c r="V20" s="11"/>
      <c r="W20" s="13"/>
      <c r="X20" s="6"/>
      <c r="Y20" s="6"/>
      <c r="Z20" s="6"/>
      <c r="AA20" s="7"/>
      <c r="AB20" s="7"/>
      <c r="AC20" s="7"/>
      <c r="AD20" s="7"/>
      <c r="AE20" s="6"/>
      <c r="AF20" s="6"/>
      <c r="AG20" s="6"/>
      <c r="AH20" s="6"/>
      <c r="AI20" s="6"/>
      <c r="AJ20" s="6"/>
      <c r="AK20" s="6"/>
      <c r="AL20" s="6"/>
    </row>
    <row r="21" spans="1:38" ht="19.5" customHeight="1" hidden="1">
      <c r="A21" s="23" t="s">
        <v>28</v>
      </c>
      <c r="B21" s="4" t="s">
        <v>29</v>
      </c>
      <c r="C21" s="24">
        <f>IF(B15="tak",(C17+C15)*1.23,0)</f>
        <v>0</v>
      </c>
      <c r="D21" s="6"/>
      <c r="E21" s="13"/>
      <c r="F21" s="6"/>
      <c r="G21" s="13"/>
      <c r="H21" s="6"/>
      <c r="I21" s="13"/>
      <c r="J21" s="6"/>
      <c r="K21" s="13"/>
      <c r="L21" s="6"/>
      <c r="M21" s="13"/>
      <c r="N21" s="6"/>
      <c r="O21" s="13"/>
      <c r="P21" s="6"/>
      <c r="Q21" s="13"/>
      <c r="R21" s="6"/>
      <c r="S21" s="13"/>
      <c r="T21" s="6"/>
      <c r="U21" s="13"/>
      <c r="V21" s="11"/>
      <c r="W21" s="13"/>
      <c r="X21" s="6"/>
      <c r="Y21" s="6"/>
      <c r="Z21" s="6"/>
      <c r="AA21" s="7"/>
      <c r="AB21" s="7"/>
      <c r="AC21" s="7"/>
      <c r="AD21" s="7"/>
      <c r="AE21" s="6"/>
      <c r="AF21" s="6"/>
      <c r="AG21" s="6"/>
      <c r="AH21" s="6"/>
      <c r="AI21" s="6"/>
      <c r="AJ21" s="6"/>
      <c r="AK21" s="6"/>
      <c r="AL21" s="6"/>
    </row>
    <row r="22" ht="12" customHeight="1"/>
    <row r="23" spans="1:10" ht="12.75">
      <c r="A23" s="6"/>
      <c r="B23" s="37"/>
      <c r="C23" s="37"/>
      <c r="D23" s="37"/>
      <c r="E23" s="37"/>
      <c r="F23" s="37"/>
      <c r="G23" s="37"/>
      <c r="H23" s="6"/>
      <c r="I23" s="6"/>
      <c r="J23" s="6"/>
    </row>
    <row r="24" spans="1:10" ht="12.75" customHeight="1">
      <c r="A24" s="38" t="s">
        <v>136</v>
      </c>
      <c r="B24" s="38"/>
      <c r="C24" s="38"/>
      <c r="D24" s="11"/>
      <c r="E24" s="11"/>
      <c r="F24" s="11"/>
      <c r="G24" s="11"/>
      <c r="H24" s="6"/>
      <c r="I24" s="6"/>
      <c r="J24" s="6"/>
    </row>
    <row r="25" spans="1:10" ht="12.75">
      <c r="A25" s="38"/>
      <c r="B25" s="38"/>
      <c r="C25" s="38"/>
      <c r="D25" s="12"/>
      <c r="E25" s="13"/>
      <c r="F25" s="12"/>
      <c r="G25" s="13"/>
      <c r="H25" s="6"/>
      <c r="I25" s="6"/>
      <c r="J25" s="6"/>
    </row>
    <row r="26" spans="1:10" ht="12.75">
      <c r="A26" s="38"/>
      <c r="B26" s="38"/>
      <c r="C26" s="38"/>
      <c r="D26" s="14"/>
      <c r="E26" s="13"/>
      <c r="F26" s="14"/>
      <c r="G26" s="13"/>
      <c r="H26" s="6"/>
      <c r="I26" s="6"/>
      <c r="J26" s="6"/>
    </row>
    <row r="27" spans="1:10" ht="12" customHeight="1">
      <c r="A27" s="38"/>
      <c r="B27" s="38"/>
      <c r="C27" s="38"/>
      <c r="D27" s="14"/>
      <c r="E27" s="13"/>
      <c r="F27" s="14"/>
      <c r="G27" s="13"/>
      <c r="H27" s="6"/>
      <c r="I27" s="6"/>
      <c r="J27" s="6"/>
    </row>
    <row r="28" spans="1:10" ht="9" customHeight="1">
      <c r="A28" s="38"/>
      <c r="B28" s="38"/>
      <c r="C28" s="38"/>
      <c r="D28" s="12"/>
      <c r="E28" s="13"/>
      <c r="F28" s="12"/>
      <c r="G28" s="13"/>
      <c r="H28" s="6"/>
      <c r="I28" s="6"/>
      <c r="J28" s="6"/>
    </row>
    <row r="29" spans="1:10" ht="12.75">
      <c r="A29" s="38"/>
      <c r="B29" s="38"/>
      <c r="C29" s="38"/>
      <c r="D29" s="14"/>
      <c r="E29" s="13"/>
      <c r="F29" s="14"/>
      <c r="G29" s="13"/>
      <c r="H29" s="6"/>
      <c r="I29" s="6"/>
      <c r="J29" s="6"/>
    </row>
    <row r="30" spans="1:10" ht="24.75" customHeight="1">
      <c r="A30" s="38"/>
      <c r="B30" s="38"/>
      <c r="C30" s="38"/>
      <c r="D30" s="12"/>
      <c r="E30" s="13"/>
      <c r="F30" s="12"/>
      <c r="G30" s="13"/>
      <c r="H30" s="6"/>
      <c r="I30" s="6"/>
      <c r="J30" s="6"/>
    </row>
    <row r="31" spans="1:10" ht="15" hidden="1">
      <c r="A31" s="39"/>
      <c r="B31" s="39"/>
      <c r="C31" s="39"/>
      <c r="D31" s="12"/>
      <c r="E31" s="13"/>
      <c r="F31" s="12"/>
      <c r="G31" s="13"/>
      <c r="H31" s="6"/>
      <c r="I31" s="6"/>
      <c r="J31" s="6"/>
    </row>
    <row r="32" spans="1:10" ht="15" hidden="1">
      <c r="A32" s="11"/>
      <c r="B32" s="14"/>
      <c r="C32" s="13"/>
      <c r="D32" s="14"/>
      <c r="E32" s="13"/>
      <c r="F32" s="14"/>
      <c r="G32" s="13"/>
      <c r="H32" s="6"/>
      <c r="I32" s="6"/>
      <c r="J32" s="6"/>
    </row>
    <row r="33" spans="1:10" ht="15" hidden="1">
      <c r="A33" s="11"/>
      <c r="B33" s="12"/>
      <c r="C33" s="13"/>
      <c r="D33" s="12"/>
      <c r="E33" s="13"/>
      <c r="F33" s="12"/>
      <c r="G33" s="13"/>
      <c r="H33" s="6"/>
      <c r="I33" s="6"/>
      <c r="J33" s="6"/>
    </row>
    <row r="34" spans="1:10" ht="15" hidden="1">
      <c r="A34" s="11"/>
      <c r="B34" s="6"/>
      <c r="C34" s="13"/>
      <c r="D34" s="6"/>
      <c r="E34" s="13"/>
      <c r="F34" s="6"/>
      <c r="G34" s="13"/>
      <c r="H34" s="11"/>
      <c r="I34" s="13"/>
      <c r="J34" s="6"/>
    </row>
    <row r="35" spans="1:10" ht="15" hidden="1">
      <c r="A35" s="11"/>
      <c r="B35" s="6"/>
      <c r="C35" s="13"/>
      <c r="D35" s="6"/>
      <c r="E35" s="13"/>
      <c r="F35" s="6"/>
      <c r="G35" s="13"/>
      <c r="H35" s="11"/>
      <c r="I35" s="13"/>
      <c r="J35" s="6"/>
    </row>
    <row r="36" spans="1:10" ht="15" hidden="1">
      <c r="A36" s="11"/>
      <c r="B36" s="6"/>
      <c r="C36" s="13"/>
      <c r="D36" s="6"/>
      <c r="E36" s="13"/>
      <c r="F36" s="6"/>
      <c r="G36" s="13"/>
      <c r="H36" s="11"/>
      <c r="I36" s="13"/>
      <c r="J36" s="6"/>
    </row>
    <row r="37" spans="1:10" ht="15" hidden="1">
      <c r="A37" s="11"/>
      <c r="B37" s="6"/>
      <c r="C37" s="13"/>
      <c r="D37" s="6"/>
      <c r="E37" s="13"/>
      <c r="F37" s="6"/>
      <c r="G37" s="13"/>
      <c r="H37" s="11"/>
      <c r="I37" s="13"/>
      <c r="J37" s="6"/>
    </row>
    <row r="38" spans="1:10" ht="15" hidden="1">
      <c r="A38" s="11"/>
      <c r="B38" s="6"/>
      <c r="C38" s="13"/>
      <c r="D38" s="6"/>
      <c r="E38" s="13"/>
      <c r="F38" s="6"/>
      <c r="G38" s="13"/>
      <c r="H38" s="11"/>
      <c r="I38" s="13"/>
      <c r="J38" s="6"/>
    </row>
    <row r="39" spans="1:10" ht="15" hidden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>
      <c r="E47" t="s">
        <v>133</v>
      </c>
    </row>
    <row r="48" spans="5:6" ht="15" hidden="1">
      <c r="E48">
        <v>0</v>
      </c>
      <c r="F48">
        <v>0</v>
      </c>
    </row>
    <row r="49" spans="5:6" ht="15" hidden="1">
      <c r="E49">
        <v>216</v>
      </c>
      <c r="F49">
        <v>20</v>
      </c>
    </row>
    <row r="50" spans="5:6" ht="15" hidden="1">
      <c r="E50">
        <v>231</v>
      </c>
      <c r="F50">
        <v>40</v>
      </c>
    </row>
    <row r="51" spans="5:6" ht="15" hidden="1">
      <c r="E51">
        <v>260</v>
      </c>
      <c r="F51" t="s">
        <v>134</v>
      </c>
    </row>
    <row r="52" spans="5:6" ht="15" hidden="1">
      <c r="E52">
        <v>300</v>
      </c>
      <c r="F52" t="s">
        <v>134</v>
      </c>
    </row>
    <row r="53" ht="15" hidden="1"/>
    <row r="54" ht="15" hidden="1"/>
    <row r="55" ht="15" hidden="1"/>
    <row r="56" spans="28:32" ht="15" hidden="1">
      <c r="AB56" s="1" t="s">
        <v>30</v>
      </c>
      <c r="AD56" s="1" t="s">
        <v>31</v>
      </c>
      <c r="AE56" s="1"/>
      <c r="AF56" s="1" t="s">
        <v>32</v>
      </c>
    </row>
    <row r="57" spans="27:30" ht="15" hidden="1">
      <c r="AA57" s="1" t="s">
        <v>7</v>
      </c>
      <c r="AB57" s="1">
        <v>0</v>
      </c>
      <c r="AC57" s="1">
        <v>0</v>
      </c>
      <c r="AD57" s="1">
        <v>0</v>
      </c>
    </row>
    <row r="58" spans="27:32" ht="15" hidden="1">
      <c r="AA58" s="25" t="s">
        <v>33</v>
      </c>
      <c r="AB58" s="31">
        <v>1500</v>
      </c>
      <c r="AC58" s="1">
        <v>400</v>
      </c>
      <c r="AD58" s="1">
        <v>700</v>
      </c>
      <c r="AE58" s="1">
        <v>30</v>
      </c>
      <c r="AF58" s="1">
        <v>55</v>
      </c>
    </row>
    <row r="59" spans="27:32" ht="15" hidden="1">
      <c r="AA59" s="25" t="s">
        <v>34</v>
      </c>
      <c r="AB59" s="31">
        <v>1500</v>
      </c>
      <c r="AC59" s="1">
        <v>400</v>
      </c>
      <c r="AD59" s="1">
        <v>700</v>
      </c>
      <c r="AE59" s="1">
        <v>30</v>
      </c>
      <c r="AF59" s="1">
        <v>55</v>
      </c>
    </row>
    <row r="60" spans="27:32" ht="15" hidden="1">
      <c r="AA60" s="25" t="s">
        <v>35</v>
      </c>
      <c r="AB60" s="31">
        <v>1500</v>
      </c>
      <c r="AC60" s="1">
        <v>400</v>
      </c>
      <c r="AD60" s="1">
        <v>700</v>
      </c>
      <c r="AE60" s="1">
        <v>30</v>
      </c>
      <c r="AF60" s="1">
        <v>55</v>
      </c>
    </row>
    <row r="61" spans="27:32" ht="15" hidden="1">
      <c r="AA61" s="25" t="s">
        <v>36</v>
      </c>
      <c r="AB61" s="31">
        <v>1500</v>
      </c>
      <c r="AC61" s="1">
        <v>400</v>
      </c>
      <c r="AD61" s="1">
        <v>700</v>
      </c>
      <c r="AE61" s="1">
        <v>30</v>
      </c>
      <c r="AF61" s="1">
        <v>55</v>
      </c>
    </row>
    <row r="62" spans="27:32" ht="15" hidden="1">
      <c r="AA62" s="26" t="s">
        <v>37</v>
      </c>
      <c r="AB62" s="31">
        <v>1600</v>
      </c>
      <c r="AC62" s="1">
        <v>450</v>
      </c>
      <c r="AD62" s="1">
        <v>800</v>
      </c>
      <c r="AE62" s="1">
        <v>30</v>
      </c>
      <c r="AF62" s="1">
        <v>55</v>
      </c>
    </row>
    <row r="63" spans="27:32" ht="15" hidden="1">
      <c r="AA63" s="26" t="s">
        <v>38</v>
      </c>
      <c r="AB63" s="31">
        <v>1600</v>
      </c>
      <c r="AC63" s="1">
        <v>450</v>
      </c>
      <c r="AD63" s="1">
        <v>800</v>
      </c>
      <c r="AE63" s="1">
        <v>40</v>
      </c>
      <c r="AF63" s="1">
        <v>55</v>
      </c>
    </row>
    <row r="64" spans="27:32" ht="15" hidden="1">
      <c r="AA64" s="26" t="s">
        <v>39</v>
      </c>
      <c r="AB64" s="31">
        <v>1600</v>
      </c>
      <c r="AC64" s="1">
        <v>450</v>
      </c>
      <c r="AD64" s="1">
        <v>800</v>
      </c>
      <c r="AE64" s="1">
        <v>40</v>
      </c>
      <c r="AF64" s="1">
        <v>55</v>
      </c>
    </row>
    <row r="65" spans="27:32" ht="15" hidden="1">
      <c r="AA65" s="26" t="s">
        <v>40</v>
      </c>
      <c r="AB65" s="31">
        <v>1600</v>
      </c>
      <c r="AC65" s="1">
        <v>450</v>
      </c>
      <c r="AD65" s="1">
        <v>800</v>
      </c>
      <c r="AE65" s="1">
        <v>40</v>
      </c>
      <c r="AF65" s="1">
        <v>55</v>
      </c>
    </row>
    <row r="66" spans="27:32" ht="15" hidden="1">
      <c r="AA66" s="25" t="s">
        <v>41</v>
      </c>
      <c r="AB66" s="31">
        <v>1500</v>
      </c>
      <c r="AC66" s="1">
        <v>400</v>
      </c>
      <c r="AD66" s="1">
        <v>750</v>
      </c>
      <c r="AE66" s="1">
        <v>30</v>
      </c>
      <c r="AF66" s="1">
        <v>55</v>
      </c>
    </row>
    <row r="67" spans="27:32" ht="15" hidden="1">
      <c r="AA67" s="26" t="s">
        <v>42</v>
      </c>
      <c r="AB67" s="31">
        <v>1600</v>
      </c>
      <c r="AC67" s="1">
        <v>0</v>
      </c>
      <c r="AD67" s="1">
        <v>800</v>
      </c>
      <c r="AE67" s="1">
        <v>35</v>
      </c>
      <c r="AF67" s="1">
        <v>55</v>
      </c>
    </row>
    <row r="68" spans="27:32" ht="15" hidden="1">
      <c r="AA68" s="26" t="s">
        <v>43</v>
      </c>
      <c r="AB68" s="31">
        <v>1600</v>
      </c>
      <c r="AC68" s="1">
        <v>0</v>
      </c>
      <c r="AD68" s="1">
        <v>800</v>
      </c>
      <c r="AE68" s="1">
        <v>40</v>
      </c>
      <c r="AF68" s="1">
        <v>55</v>
      </c>
    </row>
    <row r="69" spans="27:32" ht="15" hidden="1">
      <c r="AA69" s="26" t="s">
        <v>44</v>
      </c>
      <c r="AB69" s="31">
        <v>1600</v>
      </c>
      <c r="AC69" s="1">
        <v>0</v>
      </c>
      <c r="AD69" s="1">
        <v>800</v>
      </c>
      <c r="AE69" s="1">
        <v>40</v>
      </c>
      <c r="AF69" s="1">
        <v>55</v>
      </c>
    </row>
    <row r="70" spans="27:32" ht="15" hidden="1">
      <c r="AA70" s="26" t="s">
        <v>45</v>
      </c>
      <c r="AB70" s="31">
        <v>1600</v>
      </c>
      <c r="AC70" s="1">
        <v>0</v>
      </c>
      <c r="AD70" s="1">
        <v>800</v>
      </c>
      <c r="AE70" s="1">
        <v>35</v>
      </c>
      <c r="AF70" s="1">
        <v>55</v>
      </c>
    </row>
    <row r="71" spans="27:32" ht="15" hidden="1">
      <c r="AA71" s="26" t="s">
        <v>46</v>
      </c>
      <c r="AB71" s="31">
        <v>1600</v>
      </c>
      <c r="AC71" s="1">
        <v>0</v>
      </c>
      <c r="AD71" s="1">
        <v>800</v>
      </c>
      <c r="AE71" s="1">
        <v>35</v>
      </c>
      <c r="AF71" s="1">
        <v>55</v>
      </c>
    </row>
    <row r="72" spans="6:32" ht="15" hidden="1">
      <c r="F72">
        <v>0</v>
      </c>
      <c r="AA72" s="26" t="s">
        <v>47</v>
      </c>
      <c r="AB72" s="31">
        <v>1600</v>
      </c>
      <c r="AC72" s="1">
        <v>0</v>
      </c>
      <c r="AD72" s="1">
        <v>800</v>
      </c>
      <c r="AE72" s="1">
        <v>40</v>
      </c>
      <c r="AF72" s="1">
        <v>55</v>
      </c>
    </row>
    <row r="73" spans="27:32" ht="15" hidden="1">
      <c r="AA73" s="26" t="s">
        <v>48</v>
      </c>
      <c r="AB73" s="31">
        <v>1600</v>
      </c>
      <c r="AC73" s="1">
        <v>0</v>
      </c>
      <c r="AD73" s="1">
        <v>800</v>
      </c>
      <c r="AE73" s="1">
        <v>40</v>
      </c>
      <c r="AF73" s="1">
        <v>55</v>
      </c>
    </row>
    <row r="74" spans="27:32" ht="15" hidden="1">
      <c r="AA74" s="26" t="s">
        <v>49</v>
      </c>
      <c r="AB74" s="31">
        <v>1600</v>
      </c>
      <c r="AC74" s="1">
        <v>0</v>
      </c>
      <c r="AD74" s="1">
        <v>800</v>
      </c>
      <c r="AE74" s="1">
        <v>35</v>
      </c>
      <c r="AF74" s="1">
        <v>55</v>
      </c>
    </row>
    <row r="75" spans="27:32" ht="15" hidden="1">
      <c r="AA75" s="26" t="s">
        <v>50</v>
      </c>
      <c r="AB75" s="31">
        <v>1600</v>
      </c>
      <c r="AC75" s="1">
        <v>0</v>
      </c>
      <c r="AD75" s="1">
        <v>800</v>
      </c>
      <c r="AE75" s="1">
        <v>40</v>
      </c>
      <c r="AF75" s="1">
        <v>55</v>
      </c>
    </row>
    <row r="76" spans="27:32" ht="15" hidden="1">
      <c r="AA76" s="26" t="s">
        <v>51</v>
      </c>
      <c r="AB76" s="31">
        <v>1600</v>
      </c>
      <c r="AC76" s="1">
        <v>450</v>
      </c>
      <c r="AD76" s="1">
        <v>800</v>
      </c>
      <c r="AE76" s="1">
        <v>35</v>
      </c>
      <c r="AF76" s="1">
        <v>55</v>
      </c>
    </row>
    <row r="77" spans="27:32" ht="15" hidden="1">
      <c r="AA77" s="26" t="s">
        <v>52</v>
      </c>
      <c r="AB77" s="31">
        <v>1600</v>
      </c>
      <c r="AC77" s="1">
        <v>450</v>
      </c>
      <c r="AD77" s="1">
        <v>800</v>
      </c>
      <c r="AE77" s="1">
        <v>40</v>
      </c>
      <c r="AF77" s="1">
        <v>55</v>
      </c>
    </row>
    <row r="78" spans="27:32" ht="15" hidden="1">
      <c r="AA78" s="26" t="s">
        <v>53</v>
      </c>
      <c r="AB78" s="31">
        <v>1600</v>
      </c>
      <c r="AC78" s="1">
        <v>450</v>
      </c>
      <c r="AD78" s="1">
        <v>800</v>
      </c>
      <c r="AE78" s="1">
        <v>40</v>
      </c>
      <c r="AF78" s="1">
        <v>55</v>
      </c>
    </row>
    <row r="79" spans="27:32" ht="15" hidden="1">
      <c r="AA79" s="26" t="s">
        <v>54</v>
      </c>
      <c r="AB79" s="31">
        <v>1450</v>
      </c>
      <c r="AC79" s="1">
        <v>450</v>
      </c>
      <c r="AD79" s="1">
        <v>800</v>
      </c>
      <c r="AE79" s="1">
        <v>30</v>
      </c>
      <c r="AF79" s="1">
        <v>55</v>
      </c>
    </row>
    <row r="80" spans="27:32" ht="15" hidden="1">
      <c r="AA80" s="26" t="s">
        <v>55</v>
      </c>
      <c r="AB80" s="31">
        <v>1500</v>
      </c>
      <c r="AC80" s="1">
        <v>0</v>
      </c>
      <c r="AD80" s="1">
        <v>800</v>
      </c>
      <c r="AE80" s="1">
        <v>40</v>
      </c>
      <c r="AF80" s="1">
        <v>55</v>
      </c>
    </row>
    <row r="81" spans="27:32" ht="15" hidden="1">
      <c r="AA81" s="26" t="s">
        <v>56</v>
      </c>
      <c r="AB81" s="31">
        <v>1600</v>
      </c>
      <c r="AC81" s="1">
        <v>500</v>
      </c>
      <c r="AD81" s="1">
        <v>850</v>
      </c>
      <c r="AE81" s="1">
        <v>40</v>
      </c>
      <c r="AF81" s="1">
        <v>55</v>
      </c>
    </row>
    <row r="82" spans="27:32" ht="15" hidden="1">
      <c r="AA82" s="26" t="s">
        <v>57</v>
      </c>
      <c r="AB82" s="31">
        <v>1600</v>
      </c>
      <c r="AC82" s="1">
        <v>0</v>
      </c>
      <c r="AD82" s="1">
        <v>800</v>
      </c>
      <c r="AE82" s="1">
        <v>30</v>
      </c>
      <c r="AF82" s="1">
        <v>55</v>
      </c>
    </row>
    <row r="83" spans="27:32" ht="15" hidden="1">
      <c r="AA83" s="26" t="s">
        <v>58</v>
      </c>
      <c r="AB83" s="31">
        <v>1450</v>
      </c>
      <c r="AC83" s="1">
        <v>450</v>
      </c>
      <c r="AD83" s="1">
        <v>800</v>
      </c>
      <c r="AE83" s="1">
        <v>30</v>
      </c>
      <c r="AF83" s="1">
        <v>55</v>
      </c>
    </row>
    <row r="84" spans="27:32" ht="15" hidden="1">
      <c r="AA84" s="26" t="s">
        <v>59</v>
      </c>
      <c r="AB84" s="31">
        <v>1600</v>
      </c>
      <c r="AC84" s="1">
        <v>450</v>
      </c>
      <c r="AD84" s="1">
        <v>800</v>
      </c>
      <c r="AE84" s="1">
        <v>40</v>
      </c>
      <c r="AF84" s="1">
        <v>55</v>
      </c>
    </row>
    <row r="85" spans="27:32" ht="15" hidden="1">
      <c r="AA85" s="25" t="s">
        <v>60</v>
      </c>
      <c r="AB85" s="31">
        <v>1500</v>
      </c>
      <c r="AC85" s="1">
        <v>450</v>
      </c>
      <c r="AD85" s="1">
        <v>770</v>
      </c>
      <c r="AE85" s="1">
        <v>30</v>
      </c>
      <c r="AF85" s="1">
        <v>55</v>
      </c>
    </row>
    <row r="86" spans="27:32" ht="15" hidden="1">
      <c r="AA86" s="25" t="s">
        <v>61</v>
      </c>
      <c r="AB86" s="31">
        <v>1500</v>
      </c>
      <c r="AC86" s="1">
        <v>450</v>
      </c>
      <c r="AD86" s="1">
        <v>770</v>
      </c>
      <c r="AE86" s="1">
        <v>30</v>
      </c>
      <c r="AF86" s="1">
        <v>55</v>
      </c>
    </row>
    <row r="87" spans="27:32" ht="15" hidden="1">
      <c r="AA87" s="26" t="s">
        <v>62</v>
      </c>
      <c r="AB87" s="31">
        <v>1600</v>
      </c>
      <c r="AC87" s="1">
        <v>450</v>
      </c>
      <c r="AD87" s="1">
        <v>800</v>
      </c>
      <c r="AE87" s="1">
        <v>30</v>
      </c>
      <c r="AF87" s="1">
        <v>55</v>
      </c>
    </row>
    <row r="88" spans="27:32" ht="15" hidden="1">
      <c r="AA88" s="26" t="s">
        <v>63</v>
      </c>
      <c r="AB88" s="31">
        <v>1600</v>
      </c>
      <c r="AC88" s="1">
        <v>500</v>
      </c>
      <c r="AD88" s="1">
        <v>800</v>
      </c>
      <c r="AE88" s="1">
        <v>40</v>
      </c>
      <c r="AF88" s="1">
        <v>55</v>
      </c>
    </row>
    <row r="89" spans="27:32" ht="15" hidden="1">
      <c r="AA89" s="26" t="s">
        <v>64</v>
      </c>
      <c r="AB89" s="31">
        <v>1600</v>
      </c>
      <c r="AC89" s="1">
        <v>500</v>
      </c>
      <c r="AD89" s="1">
        <v>800</v>
      </c>
      <c r="AE89" s="1">
        <v>30</v>
      </c>
      <c r="AF89" s="1">
        <v>55</v>
      </c>
    </row>
    <row r="90" spans="27:32" ht="15" hidden="1">
      <c r="AA90" s="26" t="s">
        <v>65</v>
      </c>
      <c r="AB90" s="31">
        <v>1600</v>
      </c>
      <c r="AC90" s="1">
        <v>500</v>
      </c>
      <c r="AD90" s="1">
        <v>800</v>
      </c>
      <c r="AE90" s="1">
        <v>35</v>
      </c>
      <c r="AF90" s="1">
        <v>55</v>
      </c>
    </row>
    <row r="91" spans="27:32" ht="15" hidden="1">
      <c r="AA91" s="26" t="s">
        <v>66</v>
      </c>
      <c r="AB91" s="31">
        <v>1600</v>
      </c>
      <c r="AC91" s="1">
        <v>500</v>
      </c>
      <c r="AD91" s="1">
        <v>800</v>
      </c>
      <c r="AE91" s="1">
        <v>40</v>
      </c>
      <c r="AF91" s="1">
        <v>55</v>
      </c>
    </row>
    <row r="92" spans="27:32" ht="15" hidden="1">
      <c r="AA92" s="25" t="s">
        <v>67</v>
      </c>
      <c r="AB92" s="31">
        <v>1500</v>
      </c>
      <c r="AC92" s="1">
        <v>450</v>
      </c>
      <c r="AD92" s="1">
        <v>700</v>
      </c>
      <c r="AE92" s="1">
        <v>30</v>
      </c>
      <c r="AF92" s="1">
        <v>55</v>
      </c>
    </row>
    <row r="93" spans="27:32" ht="15" hidden="1">
      <c r="AA93" s="26" t="s">
        <v>68</v>
      </c>
      <c r="AB93" s="31">
        <v>1700</v>
      </c>
      <c r="AC93" s="1">
        <v>0</v>
      </c>
      <c r="AD93" s="1">
        <v>870</v>
      </c>
      <c r="AE93" s="1">
        <v>30</v>
      </c>
      <c r="AF93" s="1">
        <v>55</v>
      </c>
    </row>
    <row r="94" spans="27:32" ht="15" hidden="1">
      <c r="AA94" s="26" t="s">
        <v>69</v>
      </c>
      <c r="AB94" s="31">
        <v>1700</v>
      </c>
      <c r="AC94" s="1">
        <v>0</v>
      </c>
      <c r="AD94" s="1">
        <v>870</v>
      </c>
      <c r="AE94" s="1">
        <v>30</v>
      </c>
      <c r="AF94" s="1">
        <v>55</v>
      </c>
    </row>
    <row r="95" spans="27:32" ht="15" hidden="1">
      <c r="AA95" s="25" t="s">
        <v>70</v>
      </c>
      <c r="AB95" s="31">
        <v>1500</v>
      </c>
      <c r="AC95" s="1">
        <v>450</v>
      </c>
      <c r="AD95" s="1">
        <v>700</v>
      </c>
      <c r="AE95" s="1">
        <v>30</v>
      </c>
      <c r="AF95" s="1">
        <v>55</v>
      </c>
    </row>
    <row r="96" spans="27:32" ht="15" hidden="1">
      <c r="AA96" s="25" t="s">
        <v>71</v>
      </c>
      <c r="AB96" s="31">
        <v>1500</v>
      </c>
      <c r="AC96" s="1">
        <v>450</v>
      </c>
      <c r="AD96" s="1">
        <v>700</v>
      </c>
      <c r="AE96" s="1">
        <v>30</v>
      </c>
      <c r="AF96" s="1">
        <v>55</v>
      </c>
    </row>
    <row r="97" spans="27:32" ht="15" hidden="1">
      <c r="AA97" s="26" t="s">
        <v>72</v>
      </c>
      <c r="AB97" s="31">
        <v>1600</v>
      </c>
      <c r="AC97" s="1">
        <v>450</v>
      </c>
      <c r="AD97" s="1">
        <v>800</v>
      </c>
      <c r="AE97" s="1">
        <v>30</v>
      </c>
      <c r="AF97" s="1">
        <v>55</v>
      </c>
    </row>
    <row r="98" spans="27:32" ht="15" hidden="1">
      <c r="AA98" s="26" t="s">
        <v>73</v>
      </c>
      <c r="AB98" s="31">
        <v>1600</v>
      </c>
      <c r="AC98" s="1">
        <v>450</v>
      </c>
      <c r="AD98" s="1">
        <v>800</v>
      </c>
      <c r="AE98" s="1">
        <v>30</v>
      </c>
      <c r="AF98" s="1">
        <v>55</v>
      </c>
    </row>
    <row r="99" spans="27:32" ht="15" hidden="1">
      <c r="AA99" s="26" t="s">
        <v>74</v>
      </c>
      <c r="AB99" s="31">
        <v>1600</v>
      </c>
      <c r="AC99" s="1">
        <v>450</v>
      </c>
      <c r="AD99" s="1">
        <v>800</v>
      </c>
      <c r="AE99" s="1">
        <v>35</v>
      </c>
      <c r="AF99" s="1">
        <v>55</v>
      </c>
    </row>
    <row r="100" spans="27:32" ht="15" hidden="1">
      <c r="AA100" s="26" t="s">
        <v>75</v>
      </c>
      <c r="AB100" s="31">
        <v>1600</v>
      </c>
      <c r="AC100" s="1">
        <v>450</v>
      </c>
      <c r="AD100" s="1">
        <v>800</v>
      </c>
      <c r="AE100" s="1">
        <v>40</v>
      </c>
      <c r="AF100" s="1">
        <v>55</v>
      </c>
    </row>
    <row r="101" spans="27:32" ht="15" hidden="1">
      <c r="AA101" s="26" t="s">
        <v>76</v>
      </c>
      <c r="AB101" s="31">
        <v>1600</v>
      </c>
      <c r="AC101" s="1">
        <v>450</v>
      </c>
      <c r="AD101" s="1">
        <v>800</v>
      </c>
      <c r="AE101" s="1">
        <v>40</v>
      </c>
      <c r="AF101" s="1">
        <v>55</v>
      </c>
    </row>
    <row r="102" spans="27:32" ht="15" hidden="1">
      <c r="AA102" s="25" t="s">
        <v>77</v>
      </c>
      <c r="AB102" s="31">
        <v>1550</v>
      </c>
      <c r="AC102" s="1">
        <v>500</v>
      </c>
      <c r="AD102" s="1">
        <v>800</v>
      </c>
      <c r="AE102" s="1">
        <v>30</v>
      </c>
      <c r="AF102" s="1">
        <v>55</v>
      </c>
    </row>
    <row r="103" spans="27:32" ht="15" hidden="1">
      <c r="AA103" s="25" t="s">
        <v>78</v>
      </c>
      <c r="AB103" s="31">
        <v>1550</v>
      </c>
      <c r="AC103" s="1">
        <v>500</v>
      </c>
      <c r="AD103" s="1">
        <v>800</v>
      </c>
      <c r="AE103" s="1">
        <v>30</v>
      </c>
      <c r="AF103" s="1">
        <v>55</v>
      </c>
    </row>
    <row r="104" spans="27:32" ht="15" hidden="1">
      <c r="AA104" s="25" t="s">
        <v>79</v>
      </c>
      <c r="AB104" s="31">
        <v>1550</v>
      </c>
      <c r="AC104" s="1">
        <v>450</v>
      </c>
      <c r="AD104" s="1">
        <v>800</v>
      </c>
      <c r="AE104" s="1">
        <v>30</v>
      </c>
      <c r="AF104" s="1">
        <v>55</v>
      </c>
    </row>
    <row r="105" spans="27:32" ht="15" hidden="1">
      <c r="AA105" s="25" t="s">
        <v>80</v>
      </c>
      <c r="AB105" s="31">
        <v>1550</v>
      </c>
      <c r="AC105" s="1">
        <v>450</v>
      </c>
      <c r="AD105" s="1">
        <v>800</v>
      </c>
      <c r="AE105" s="1">
        <v>30</v>
      </c>
      <c r="AF105" s="1">
        <v>55</v>
      </c>
    </row>
    <row r="106" spans="27:32" ht="15" hidden="1">
      <c r="AA106" s="26" t="s">
        <v>81</v>
      </c>
      <c r="AB106" s="31">
        <v>1600</v>
      </c>
      <c r="AC106" s="1">
        <v>500</v>
      </c>
      <c r="AD106" s="1">
        <v>800</v>
      </c>
      <c r="AE106" s="1">
        <v>40</v>
      </c>
      <c r="AF106" s="1">
        <v>55</v>
      </c>
    </row>
    <row r="107" spans="27:32" ht="15" hidden="1">
      <c r="AA107" s="26" t="s">
        <v>82</v>
      </c>
      <c r="AB107" s="31">
        <v>1600</v>
      </c>
      <c r="AC107" s="1">
        <v>500</v>
      </c>
      <c r="AD107" s="1">
        <v>800</v>
      </c>
      <c r="AE107" s="1">
        <v>30</v>
      </c>
      <c r="AF107" s="1">
        <v>55</v>
      </c>
    </row>
    <row r="108" spans="27:32" ht="15" hidden="1">
      <c r="AA108" s="26" t="s">
        <v>83</v>
      </c>
      <c r="AB108" s="31">
        <v>1700</v>
      </c>
      <c r="AC108" s="1">
        <v>0</v>
      </c>
      <c r="AD108" s="1">
        <v>870</v>
      </c>
      <c r="AE108" s="1">
        <v>30</v>
      </c>
      <c r="AF108" s="1">
        <v>55</v>
      </c>
    </row>
    <row r="109" spans="27:32" ht="15" hidden="1">
      <c r="AA109" s="26" t="s">
        <v>84</v>
      </c>
      <c r="AB109" s="31">
        <v>1600</v>
      </c>
      <c r="AC109" s="1">
        <v>0</v>
      </c>
      <c r="AD109" s="1">
        <v>800</v>
      </c>
      <c r="AE109" s="1">
        <v>35</v>
      </c>
      <c r="AF109" s="1">
        <v>55</v>
      </c>
    </row>
    <row r="110" spans="27:32" ht="15" hidden="1">
      <c r="AA110" s="26" t="s">
        <v>85</v>
      </c>
      <c r="AB110" s="31">
        <v>1550</v>
      </c>
      <c r="AC110" s="1">
        <v>500</v>
      </c>
      <c r="AD110" s="1">
        <v>800</v>
      </c>
      <c r="AE110" s="1">
        <v>40</v>
      </c>
      <c r="AF110" s="1">
        <v>55</v>
      </c>
    </row>
    <row r="111" spans="27:32" ht="15" hidden="1">
      <c r="AA111" s="26" t="s">
        <v>86</v>
      </c>
      <c r="AB111" s="31">
        <v>1550</v>
      </c>
      <c r="AC111" s="1">
        <v>500</v>
      </c>
      <c r="AD111" s="1">
        <v>800</v>
      </c>
      <c r="AE111" s="1">
        <v>40</v>
      </c>
      <c r="AF111" s="1">
        <v>55</v>
      </c>
    </row>
    <row r="112" spans="27:32" ht="15" hidden="1">
      <c r="AA112" s="25" t="s">
        <v>87</v>
      </c>
      <c r="AB112" s="31">
        <v>1550</v>
      </c>
      <c r="AC112" s="1">
        <v>500</v>
      </c>
      <c r="AD112" s="1">
        <v>800</v>
      </c>
      <c r="AE112" s="1">
        <v>30</v>
      </c>
      <c r="AF112" s="1"/>
    </row>
    <row r="113" spans="27:32" ht="15" hidden="1">
      <c r="AA113" s="26" t="s">
        <v>88</v>
      </c>
      <c r="AB113" s="31">
        <v>1600</v>
      </c>
      <c r="AC113" s="1">
        <v>500</v>
      </c>
      <c r="AD113" s="1">
        <v>800</v>
      </c>
      <c r="AE113" s="1">
        <v>35</v>
      </c>
      <c r="AF113" s="1">
        <v>55</v>
      </c>
    </row>
    <row r="114" spans="27:32" ht="15" hidden="1">
      <c r="AA114" s="26" t="s">
        <v>89</v>
      </c>
      <c r="AB114" s="31">
        <v>1700</v>
      </c>
      <c r="AC114" s="1">
        <v>0</v>
      </c>
      <c r="AD114" s="1">
        <v>870</v>
      </c>
      <c r="AE114" s="1">
        <v>30</v>
      </c>
      <c r="AF114" s="1">
        <v>55</v>
      </c>
    </row>
    <row r="115" spans="27:32" ht="15" hidden="1">
      <c r="AA115" s="26" t="s">
        <v>90</v>
      </c>
      <c r="AB115" s="31">
        <v>1600</v>
      </c>
      <c r="AC115" s="1">
        <v>0</v>
      </c>
      <c r="AD115" s="1">
        <v>800</v>
      </c>
      <c r="AE115" s="1">
        <v>35</v>
      </c>
      <c r="AF115" s="1">
        <v>55</v>
      </c>
    </row>
    <row r="116" spans="27:32" ht="15" hidden="1">
      <c r="AA116" s="26" t="s">
        <v>91</v>
      </c>
      <c r="AB116" s="31">
        <v>1700</v>
      </c>
      <c r="AC116" s="1">
        <v>0</v>
      </c>
      <c r="AD116" s="1">
        <v>870</v>
      </c>
      <c r="AE116" s="1">
        <v>40</v>
      </c>
      <c r="AF116" s="1">
        <v>55</v>
      </c>
    </row>
    <row r="117" spans="27:32" ht="15" hidden="1">
      <c r="AA117" s="26" t="s">
        <v>92</v>
      </c>
      <c r="AB117" s="31">
        <v>1700</v>
      </c>
      <c r="AC117" s="1">
        <v>0</v>
      </c>
      <c r="AD117" s="1">
        <v>870</v>
      </c>
      <c r="AE117" s="1">
        <v>40</v>
      </c>
      <c r="AF117" s="1">
        <v>55</v>
      </c>
    </row>
    <row r="118" spans="27:32" ht="15" hidden="1">
      <c r="AA118" s="25" t="s">
        <v>93</v>
      </c>
      <c r="AB118" s="31">
        <v>1550</v>
      </c>
      <c r="AC118" s="1">
        <v>450</v>
      </c>
      <c r="AD118" s="1">
        <v>770</v>
      </c>
      <c r="AE118" s="1">
        <v>30</v>
      </c>
      <c r="AF118" s="1">
        <v>55</v>
      </c>
    </row>
    <row r="119" spans="27:32" ht="15" hidden="1">
      <c r="AA119" s="25" t="s">
        <v>94</v>
      </c>
      <c r="AB119" s="31">
        <v>1550</v>
      </c>
      <c r="AC119" s="1">
        <v>450</v>
      </c>
      <c r="AD119" s="1">
        <v>770</v>
      </c>
      <c r="AE119" s="1">
        <v>30</v>
      </c>
      <c r="AF119" s="1">
        <v>55</v>
      </c>
    </row>
    <row r="120" spans="27:32" ht="15" hidden="1">
      <c r="AA120" s="25" t="s">
        <v>95</v>
      </c>
      <c r="AB120" s="31">
        <v>1550</v>
      </c>
      <c r="AC120" s="1">
        <v>450</v>
      </c>
      <c r="AD120" s="1">
        <v>770</v>
      </c>
      <c r="AE120" s="1">
        <v>30</v>
      </c>
      <c r="AF120" s="1">
        <v>55</v>
      </c>
    </row>
    <row r="121" spans="27:32" ht="15" hidden="1">
      <c r="AA121" s="25" t="s">
        <v>96</v>
      </c>
      <c r="AB121" s="31">
        <v>1550</v>
      </c>
      <c r="AC121" s="1">
        <v>450</v>
      </c>
      <c r="AD121" s="1">
        <v>800</v>
      </c>
      <c r="AE121" s="1">
        <v>30</v>
      </c>
      <c r="AF121" s="1">
        <v>55</v>
      </c>
    </row>
    <row r="122" spans="27:32" ht="15" hidden="1">
      <c r="AA122" s="25" t="s">
        <v>97</v>
      </c>
      <c r="AB122" s="31">
        <v>1550</v>
      </c>
      <c r="AC122" s="1">
        <v>500</v>
      </c>
      <c r="AD122" s="1">
        <v>800</v>
      </c>
      <c r="AE122" s="1">
        <v>30</v>
      </c>
      <c r="AF122" s="1">
        <v>55</v>
      </c>
    </row>
    <row r="123" spans="27:32" ht="15" hidden="1">
      <c r="AA123" s="25" t="s">
        <v>98</v>
      </c>
      <c r="AB123" s="31">
        <v>1550</v>
      </c>
      <c r="AC123" s="1">
        <v>400</v>
      </c>
      <c r="AD123" s="1">
        <v>800</v>
      </c>
      <c r="AE123" s="1">
        <v>30</v>
      </c>
      <c r="AF123" s="1">
        <v>55</v>
      </c>
    </row>
    <row r="124" spans="27:32" ht="15" hidden="1">
      <c r="AA124" s="25" t="s">
        <v>99</v>
      </c>
      <c r="AB124" s="31">
        <v>1500</v>
      </c>
      <c r="AC124" s="1">
        <v>450</v>
      </c>
      <c r="AD124" s="1">
        <v>800</v>
      </c>
      <c r="AE124" s="1">
        <v>30</v>
      </c>
      <c r="AF124" s="1">
        <v>55</v>
      </c>
    </row>
    <row r="125" spans="27:32" ht="15" hidden="1">
      <c r="AA125" s="25" t="s">
        <v>100</v>
      </c>
      <c r="AB125" s="31">
        <v>1550</v>
      </c>
      <c r="AC125" s="1">
        <v>500</v>
      </c>
      <c r="AD125" s="1">
        <v>800</v>
      </c>
      <c r="AE125" s="1">
        <v>30</v>
      </c>
      <c r="AF125" s="1">
        <v>55</v>
      </c>
    </row>
    <row r="126" spans="27:32" ht="15" hidden="1">
      <c r="AA126" s="26" t="s">
        <v>101</v>
      </c>
      <c r="AB126" s="31">
        <v>1600</v>
      </c>
      <c r="AC126" s="1">
        <v>500</v>
      </c>
      <c r="AD126" s="1">
        <v>800</v>
      </c>
      <c r="AE126" s="1">
        <v>40</v>
      </c>
      <c r="AF126" s="1">
        <v>55</v>
      </c>
    </row>
    <row r="127" spans="27:32" ht="15" hidden="1">
      <c r="AA127" s="26" t="s">
        <v>102</v>
      </c>
      <c r="AB127" s="31">
        <v>1600</v>
      </c>
      <c r="AC127" s="1">
        <v>500</v>
      </c>
      <c r="AD127" s="1">
        <v>800</v>
      </c>
      <c r="AE127" s="1">
        <v>40</v>
      </c>
      <c r="AF127" s="1">
        <v>55</v>
      </c>
    </row>
    <row r="128" spans="27:32" ht="15" hidden="1">
      <c r="AA128" s="33" t="s">
        <v>103</v>
      </c>
      <c r="AB128" s="31">
        <v>1600</v>
      </c>
      <c r="AC128" s="1">
        <v>500</v>
      </c>
      <c r="AD128" s="1">
        <v>800</v>
      </c>
      <c r="AE128" s="1">
        <v>40</v>
      </c>
      <c r="AF128" s="1">
        <v>55</v>
      </c>
    </row>
    <row r="129" spans="27:32" ht="15" hidden="1">
      <c r="AA129" s="25" t="s">
        <v>104</v>
      </c>
      <c r="AB129" s="31">
        <v>1550</v>
      </c>
      <c r="AC129" s="1">
        <v>500</v>
      </c>
      <c r="AD129" s="1">
        <v>800</v>
      </c>
      <c r="AE129" s="1">
        <v>30</v>
      </c>
      <c r="AF129" s="1">
        <v>55</v>
      </c>
    </row>
    <row r="130" spans="27:32" ht="15" hidden="1">
      <c r="AA130" s="25" t="s">
        <v>105</v>
      </c>
      <c r="AB130" s="31">
        <v>1500</v>
      </c>
      <c r="AC130" s="1">
        <v>450</v>
      </c>
      <c r="AD130" s="1">
        <v>750</v>
      </c>
      <c r="AE130" s="1">
        <v>30</v>
      </c>
      <c r="AF130" s="1">
        <v>55</v>
      </c>
    </row>
    <row r="131" spans="27:32" ht="15" hidden="1">
      <c r="AA131" s="25" t="s">
        <v>106</v>
      </c>
      <c r="AB131" s="31">
        <v>1500</v>
      </c>
      <c r="AC131" s="1">
        <v>450</v>
      </c>
      <c r="AD131" s="1">
        <v>750</v>
      </c>
      <c r="AE131" s="1">
        <v>30</v>
      </c>
      <c r="AF131" s="1">
        <v>55</v>
      </c>
    </row>
    <row r="132" ht="15" hidden="1"/>
    <row r="133" ht="15" hidden="1"/>
    <row r="134" ht="15" hidden="1">
      <c r="AA134" s="27"/>
    </row>
    <row r="135" ht="15" hidden="1">
      <c r="AA135" s="27"/>
    </row>
    <row r="136" ht="15" hidden="1">
      <c r="AA136" s="27"/>
    </row>
    <row r="137" ht="15" hidden="1">
      <c r="AA137" s="27"/>
    </row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spans="27:29" ht="15" hidden="1">
      <c r="AA176" s="28" t="s">
        <v>107</v>
      </c>
      <c r="AB176" s="28"/>
      <c r="AC176" s="28"/>
    </row>
    <row r="177" spans="27:29" ht="15" hidden="1">
      <c r="AA177" s="29" t="s">
        <v>11</v>
      </c>
      <c r="AB177" s="29">
        <v>0</v>
      </c>
      <c r="AC177" s="29"/>
    </row>
    <row r="178" spans="27:29" ht="15" hidden="1">
      <c r="AA178" s="29" t="s">
        <v>108</v>
      </c>
      <c r="AB178" s="29">
        <v>150</v>
      </c>
      <c r="AC178" s="29"/>
    </row>
    <row r="179" spans="27:29" ht="15" hidden="1">
      <c r="AA179" s="29" t="s">
        <v>109</v>
      </c>
      <c r="AB179" s="29">
        <v>175</v>
      </c>
      <c r="AC179" s="29"/>
    </row>
    <row r="180" spans="27:29" ht="15" hidden="1">
      <c r="AA180" s="29" t="s">
        <v>110</v>
      </c>
      <c r="AB180" s="29">
        <v>200</v>
      </c>
      <c r="AC180" s="29"/>
    </row>
    <row r="181" spans="27:29" ht="15" hidden="1">
      <c r="AA181" s="29"/>
      <c r="AB181" s="29"/>
      <c r="AC181" s="29"/>
    </row>
    <row r="182" spans="27:29" ht="15" hidden="1">
      <c r="AA182" s="29"/>
      <c r="AB182" s="29"/>
      <c r="AC182" s="29"/>
    </row>
    <row r="183" spans="27:29" ht="15" hidden="1">
      <c r="AA183" s="30"/>
      <c r="AB183" s="30"/>
      <c r="AC183" s="30"/>
    </row>
    <row r="184" spans="27:29" ht="15" hidden="1">
      <c r="AA184" s="30"/>
      <c r="AB184" s="30"/>
      <c r="AC184" s="30"/>
    </row>
    <row r="185" ht="15" hidden="1"/>
    <row r="186" ht="15" hidden="1"/>
    <row r="187" ht="15" hidden="1"/>
    <row r="188" ht="15" hidden="1"/>
    <row r="189" spans="27:28" ht="15" hidden="1">
      <c r="AA189" s="28" t="s">
        <v>111</v>
      </c>
      <c r="AB189" s="30"/>
    </row>
    <row r="190" spans="27:28" ht="15" hidden="1">
      <c r="AA190" s="30"/>
      <c r="AB190" s="30">
        <v>0</v>
      </c>
    </row>
    <row r="191" spans="27:28" ht="15" hidden="1">
      <c r="AA191" s="30" t="s">
        <v>13</v>
      </c>
      <c r="AB191" s="30">
        <v>0</v>
      </c>
    </row>
    <row r="192" spans="27:28" ht="15" hidden="1">
      <c r="AA192" s="30" t="s">
        <v>129</v>
      </c>
      <c r="AB192" s="30">
        <v>180</v>
      </c>
    </row>
    <row r="193" spans="27:28" ht="15" hidden="1">
      <c r="AA193" s="30" t="s">
        <v>130</v>
      </c>
      <c r="AB193" s="30">
        <f>IF(B10=AA193,VLOOKUP(B5,$AA$56:$AF$131,3,0),0)</f>
        <v>0</v>
      </c>
    </row>
    <row r="194" spans="27:28" ht="15" hidden="1">
      <c r="AA194" s="29" t="s">
        <v>131</v>
      </c>
      <c r="AB194" s="30">
        <f>IF(B10=AA194,VLOOKUP(B5,$AA$56:$AF$131,4,0),0)</f>
        <v>0</v>
      </c>
    </row>
    <row r="195" ht="15" hidden="1"/>
    <row r="196" ht="15" hidden="1">
      <c r="AA196" s="30"/>
    </row>
    <row r="197" ht="15" hidden="1"/>
    <row r="198" ht="15" hidden="1">
      <c r="AA198" s="1" t="s">
        <v>112</v>
      </c>
    </row>
    <row r="199" ht="15" hidden="1"/>
    <row r="200" spans="27:28" ht="15" hidden="1">
      <c r="AA200" s="1" t="s">
        <v>15</v>
      </c>
      <c r="AB200" s="1">
        <v>25</v>
      </c>
    </row>
    <row r="201" spans="27:28" ht="15" hidden="1">
      <c r="AA201" s="1" t="s">
        <v>113</v>
      </c>
      <c r="AB201" s="1">
        <v>250</v>
      </c>
    </row>
    <row r="202" spans="27:28" ht="15" hidden="1">
      <c r="AA202" s="1" t="s">
        <v>114</v>
      </c>
      <c r="AB202" s="1">
        <v>400</v>
      </c>
    </row>
    <row r="203" ht="15" hidden="1"/>
    <row r="204" ht="15" hidden="1"/>
    <row r="205" ht="15" hidden="1">
      <c r="AA205" s="1" t="s">
        <v>115</v>
      </c>
    </row>
    <row r="206" spans="27:28" ht="15" hidden="1">
      <c r="AA206" s="1" t="s">
        <v>17</v>
      </c>
      <c r="AB206" s="1">
        <v>0</v>
      </c>
    </row>
    <row r="207" spans="27:28" ht="15" hidden="1">
      <c r="AA207" s="1" t="s">
        <v>116</v>
      </c>
      <c r="AB207" s="1">
        <v>60</v>
      </c>
    </row>
    <row r="208" ht="15" hidden="1"/>
    <row r="209" ht="15" hidden="1"/>
    <row r="210" ht="15" hidden="1"/>
    <row r="211" ht="15" hidden="1">
      <c r="AA211" s="1" t="s">
        <v>117</v>
      </c>
    </row>
    <row r="212" spans="27:28" ht="15" hidden="1">
      <c r="AA212" s="1" t="s">
        <v>19</v>
      </c>
      <c r="AB212" s="1">
        <v>0</v>
      </c>
    </row>
    <row r="213" spans="27:28" ht="15" hidden="1">
      <c r="AA213" s="1" t="s">
        <v>21</v>
      </c>
      <c r="AB213" s="1">
        <v>250</v>
      </c>
    </row>
    <row r="214" ht="15" hidden="1"/>
    <row r="215" ht="15" hidden="1"/>
    <row r="216" ht="15" hidden="1">
      <c r="AA216" s="1" t="s">
        <v>118</v>
      </c>
    </row>
    <row r="217" spans="27:28" ht="15" hidden="1">
      <c r="AA217" s="1" t="s">
        <v>19</v>
      </c>
      <c r="AB217" s="1">
        <v>0</v>
      </c>
    </row>
    <row r="218" spans="27:28" ht="15" hidden="1">
      <c r="AA218" s="1" t="s">
        <v>21</v>
      </c>
      <c r="AB218" s="1">
        <v>200</v>
      </c>
    </row>
    <row r="219" ht="15" hidden="1"/>
    <row r="220" ht="15" hidden="1"/>
    <row r="221" ht="15" hidden="1">
      <c r="AA221" s="1" t="s">
        <v>119</v>
      </c>
    </row>
    <row r="222" spans="27:28" ht="15" hidden="1">
      <c r="AA222" s="1" t="s">
        <v>19</v>
      </c>
      <c r="AB222" s="1">
        <v>-100</v>
      </c>
    </row>
    <row r="223" spans="27:28" ht="15" hidden="1">
      <c r="AA223" s="1" t="s">
        <v>21</v>
      </c>
      <c r="AB223" s="1">
        <v>0</v>
      </c>
    </row>
    <row r="224" ht="15" hidden="1"/>
    <row r="225" ht="15" hidden="1"/>
    <row r="226" ht="15" hidden="1">
      <c r="AA226" s="1" t="s">
        <v>120</v>
      </c>
    </row>
    <row r="227" spans="27:28" ht="15" hidden="1">
      <c r="AA227" s="1">
        <v>0</v>
      </c>
      <c r="AB227" s="1">
        <v>0</v>
      </c>
    </row>
    <row r="228" spans="27:28" ht="15" hidden="1">
      <c r="AA228" s="1">
        <v>1</v>
      </c>
      <c r="AB228" s="1">
        <v>100</v>
      </c>
    </row>
    <row r="229" spans="27:28" ht="15" hidden="1">
      <c r="AA229" s="1">
        <v>2</v>
      </c>
      <c r="AB229" s="1">
        <v>200</v>
      </c>
    </row>
    <row r="230" ht="15" hidden="1"/>
    <row r="231" ht="15" hidden="1">
      <c r="AA231" s="1" t="s">
        <v>121</v>
      </c>
    </row>
    <row r="232" ht="15" hidden="1"/>
    <row r="233" spans="27:28" ht="15" hidden="1">
      <c r="AA233" s="1" t="s">
        <v>21</v>
      </c>
      <c r="AB233" s="1">
        <v>300</v>
      </c>
    </row>
    <row r="234" ht="15" hidden="1"/>
    <row r="235" ht="15" hidden="1"/>
    <row r="236" ht="15" hidden="1"/>
    <row r="237" ht="15" hidden="1"/>
    <row r="238" ht="15" hidden="1"/>
    <row r="239" ht="15" hidden="1">
      <c r="AA239" s="1" t="s">
        <v>122</v>
      </c>
    </row>
    <row r="240" spans="27:28" ht="15" hidden="1">
      <c r="AA240" s="1" t="s">
        <v>23</v>
      </c>
      <c r="AB240" s="1">
        <v>0</v>
      </c>
    </row>
    <row r="241" spans="27:28" ht="15" hidden="1">
      <c r="AA241" s="1" t="s">
        <v>123</v>
      </c>
      <c r="AB241" s="1">
        <v>50</v>
      </c>
    </row>
    <row r="242" spans="27:28" ht="15" hidden="1">
      <c r="AA242" s="1" t="s">
        <v>128</v>
      </c>
      <c r="AB242" s="1">
        <v>0</v>
      </c>
    </row>
    <row r="243" spans="27:28" ht="15" hidden="1">
      <c r="AA243" s="1" t="s">
        <v>124</v>
      </c>
      <c r="AB243" s="1">
        <v>450</v>
      </c>
    </row>
    <row r="244" spans="27:28" ht="15" hidden="1">
      <c r="AA244" s="1" t="s">
        <v>125</v>
      </c>
      <c r="AB244" s="1">
        <v>450</v>
      </c>
    </row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>
      <c r="A288" t="s">
        <v>7</v>
      </c>
    </row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</sheetData>
  <sheetProtection selectLockedCells="1" selectUnlockedCells="1"/>
  <mergeCells count="17">
    <mergeCell ref="A24:C30"/>
    <mergeCell ref="A31:C31"/>
    <mergeCell ref="P4:Q4"/>
    <mergeCell ref="R4:S4"/>
    <mergeCell ref="B23:C23"/>
    <mergeCell ref="D23:E23"/>
    <mergeCell ref="F23:G23"/>
    <mergeCell ref="H4:I4"/>
    <mergeCell ref="J4:K4"/>
    <mergeCell ref="L4:M4"/>
    <mergeCell ref="B1:G1"/>
    <mergeCell ref="B2:C2"/>
    <mergeCell ref="A3:B3"/>
    <mergeCell ref="D4:E4"/>
    <mergeCell ref="F4:G4"/>
    <mergeCell ref="T4:U4"/>
    <mergeCell ref="N4:O4"/>
  </mergeCells>
  <dataValidations count="18">
    <dataValidation type="list" operator="equal" allowBlank="1" showErrorMessage="1" sqref="D6 F6 H6 J6 L6 N6 P6 R6 T6 D25 F25">
      <formula1>$AA$57:$AA$100</formula1>
    </dataValidation>
    <dataValidation type="list" operator="equal" allowBlank="1" showErrorMessage="1" sqref="D10 F10 H10 J10 L10 N10 P10 R10 T10 D30 F30">
      <formula1>$AA$102:$AA$109</formula1>
    </dataValidation>
    <dataValidation type="list" operator="equal" allowBlank="1" showErrorMessage="1" sqref="D11 F11 H11 J11 L11 N11 P11 R11 T11 B31 D31 F31">
      <formula1>$AA$118:$AA$124</formula1>
    </dataValidation>
    <dataValidation type="list" operator="equal" allowBlank="1" showErrorMessage="1" sqref="D12 F12 H12 J12 L12 N12 P12 R12 T12">
      <formula1>$AA$126:$AA$130</formula1>
    </dataValidation>
    <dataValidation type="list" operator="equal" allowBlank="1" showErrorMessage="1" sqref="D13 F13 H13 J13 L13 N13 P13 R13 T13">
      <formula1>$AA$133:$AA$135</formula1>
    </dataValidation>
    <dataValidation type="list" operator="equal" allowBlank="1" showErrorMessage="1" sqref="D14 F14 H14 J14 L14 N14 P14 R14 T14">
      <formula1>$AA$139:$AA$140</formula1>
    </dataValidation>
    <dataValidation type="list" operator="equal" allowBlank="1" showErrorMessage="1" sqref="D15 F15 H15 J15 L15 N15 P15 R15 T15 D28 F28">
      <formula1>$AA$144:$AA$145</formula1>
    </dataValidation>
    <dataValidation type="list" operator="equal" allowBlank="1" showErrorMessage="1" sqref="D16 F16 H16 J16 L16 N16 P16 R16 T16 B33 D33 F33">
      <formula1>$AA$159:$AA$160</formula1>
    </dataValidation>
    <dataValidation type="list" operator="equal" allowBlank="1" showErrorMessage="1" sqref="B32 D32 F32">
      <formula1>$AA$154:$AA$156</formula1>
    </dataValidation>
    <dataValidation type="list" operator="equal" allowBlank="1" showErrorMessage="1" sqref="B9">
      <formula1>$AA$177:$AA$182</formula1>
    </dataValidation>
    <dataValidation type="list" operator="equal" allowBlank="1" showErrorMessage="1" sqref="B12">
      <formula1>$AA$206:$AA$207</formula1>
    </dataValidation>
    <dataValidation type="list" operator="equal" allowBlank="1" showErrorMessage="1" sqref="B13">
      <formula1>$AA$212:$AA$213</formula1>
    </dataValidation>
    <dataValidation type="list" operator="equal" allowBlank="1" showErrorMessage="1" sqref="B14">
      <formula1>$AA$217:$AA$218</formula1>
    </dataValidation>
    <dataValidation type="list" operator="equal" allowBlank="1" showErrorMessage="1" sqref="B15">
      <formula1>$AA$232:$AA$233</formula1>
    </dataValidation>
    <dataValidation type="list" operator="equal" allowBlank="1" showErrorMessage="1" sqref="B10">
      <formula1>$AA$191:$AA$194</formula1>
    </dataValidation>
    <dataValidation type="list" operator="equal" allowBlank="1" showErrorMessage="1" sqref="B11">
      <formula1>"Przylgowe – regulowane 3 szt.,Bezprzylgowe – chowane POLSOFT CEMOM 3 szt.,Bezprzylgowe - chowane ARGENTA,"</formula1>
    </dataValidation>
    <dataValidation type="list" operator="equal" allowBlank="1" showErrorMessage="1" sqref="B16">
      <formula1>$AA$240:$AA$244</formula1>
    </dataValidation>
    <dataValidation type="list" operator="equal" allowBlank="1" showErrorMessage="1" sqref="B5">
      <formula1>$AA$57:$AA$131</formula1>
    </dataValidation>
  </dataValidations>
  <hyperlinks>
    <hyperlink ref="A1" r:id="rId1" display="WWW.WASZA-CHATA.PL"/>
  </hyperlinks>
  <printOptions/>
  <pageMargins left="0.29444444444444445" right="0.20972222222222223" top="0.26666666666666666" bottom="0.28680555555555554" header="0.5118055555555555" footer="0.5118055555555555"/>
  <pageSetup horizontalDpi="300" verticalDpi="300" orientation="landscape" paperSize="9" scale="62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Arkadiusz Zawadzki</cp:lastModifiedBy>
  <cp:lastPrinted>2022-11-27T12:07:25Z</cp:lastPrinted>
  <dcterms:created xsi:type="dcterms:W3CDTF">2017-10-31T12:29:20Z</dcterms:created>
  <dcterms:modified xsi:type="dcterms:W3CDTF">2024-03-12T20:21:08Z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